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5" yWindow="-195" windowWidth="18195" windowHeight="8520" activeTab="2"/>
  </bookViews>
  <sheets>
    <sheet name="Budget" sheetId="1" r:id="rId1"/>
    <sheet name="2024 Exp" sheetId="2" r:id="rId2"/>
    <sheet name="Final Budget" sheetId="3" r:id="rId3"/>
  </sheets>
  <calcPr calcId="144525"/>
</workbook>
</file>

<file path=xl/calcChain.xml><?xml version="1.0" encoding="utf-8"?>
<calcChain xmlns="http://schemas.openxmlformats.org/spreadsheetml/2006/main">
  <c r="D20" i="3" l="1"/>
  <c r="D16" i="3"/>
  <c r="D13" i="3"/>
  <c r="A25" i="3"/>
  <c r="A9" i="3"/>
  <c r="A17" i="3"/>
  <c r="A15" i="3"/>
  <c r="D9" i="3"/>
  <c r="A7" i="3"/>
  <c r="A6" i="3"/>
  <c r="A5" i="3"/>
  <c r="A22" i="3" s="1"/>
  <c r="F21" i="1" l="1"/>
  <c r="E29" i="1" l="1"/>
  <c r="E28" i="1"/>
  <c r="E25" i="1"/>
  <c r="A2" i="2" l="1"/>
  <c r="A20" i="1" l="1"/>
  <c r="A9" i="1"/>
  <c r="F15" i="1"/>
  <c r="F9" i="1"/>
  <c r="F5" i="1"/>
  <c r="F6" i="1"/>
  <c r="F7" i="1"/>
  <c r="F17" i="1"/>
  <c r="A31" i="1" l="1"/>
</calcChain>
</file>

<file path=xl/sharedStrings.xml><?xml version="1.0" encoding="utf-8"?>
<sst xmlns="http://schemas.openxmlformats.org/spreadsheetml/2006/main" count="110" uniqueCount="80">
  <si>
    <t>2025 Tech Budget</t>
  </si>
  <si>
    <t>Creative Studio</t>
  </si>
  <si>
    <t>Chairs</t>
  </si>
  <si>
    <t>Table</t>
  </si>
  <si>
    <t>Paint/décor</t>
  </si>
  <si>
    <t>Window dark</t>
  </si>
  <si>
    <t>Tripod  head</t>
  </si>
  <si>
    <t>Improved Santuary Lighting</t>
  </si>
  <si>
    <t>Lights 6@350</t>
  </si>
  <si>
    <t>Install ??</t>
  </si>
  <si>
    <t>DM/MIDI Converter</t>
  </si>
  <si>
    <t>Cabling</t>
  </si>
  <si>
    <t>Tripod</t>
  </si>
  <si>
    <t>Mount/head</t>
  </si>
  <si>
    <t>Cabling/Misc</t>
  </si>
  <si>
    <t>ProPresenter (12mo)</t>
  </si>
  <si>
    <t>Camera Lens 70-200mm</t>
  </si>
  <si>
    <t>Wireless Camera Transmission</t>
  </si>
  <si>
    <t>Camera</t>
  </si>
  <si>
    <t>GreenScreen</t>
  </si>
  <si>
    <t>Sound Dampener</t>
  </si>
  <si>
    <t>In-House Technology Support (Anton)</t>
  </si>
  <si>
    <t>PC/Switch/Hardware Updates</t>
  </si>
  <si>
    <t>Second Livestream camera and setup</t>
  </si>
  <si>
    <t>Operating/Recurring</t>
  </si>
  <si>
    <t>Sound System Training (maybe 0)</t>
  </si>
  <si>
    <t>Network Discovery/Documentation</t>
  </si>
  <si>
    <t>FlockNote (43/mo)</t>
  </si>
  <si>
    <t>iDrive Server Backup (100/mo)</t>
  </si>
  <si>
    <t>Fiber Internet (115/mo)</t>
  </si>
  <si>
    <t>Telephones ATT Office @ Hand (160/mo)</t>
  </si>
  <si>
    <t>Zoom Subscription (17/mo)</t>
  </si>
  <si>
    <t>DEDICATED</t>
  </si>
  <si>
    <t>EXPENSE</t>
  </si>
  <si>
    <t>Future Initiatives</t>
  </si>
  <si>
    <t>2024 Budget</t>
  </si>
  <si>
    <t>2024 Purchased</t>
  </si>
  <si>
    <t>* - current 3-yr contract ($300-May 2023)</t>
  </si>
  <si>
    <t>Trend Micro Anti-Virus (Annual)*</t>
  </si>
  <si>
    <t>Shepard's Staff Accounting support (Annual-July)</t>
  </si>
  <si>
    <t>Wesite Hosting (ShareFaith) (Annual-May)</t>
  </si>
  <si>
    <t>Microsoft Exchange (Annual-March)</t>
  </si>
  <si>
    <t>RING PROTECT doorbell Subscription (Annual-August)</t>
  </si>
  <si>
    <t>Social Media Marketing (new 2025)</t>
  </si>
  <si>
    <t>ProPresenter (Annual-Nov)(New 2025)</t>
  </si>
  <si>
    <t>Security/Elevator lines (150/mo (updated 2025)</t>
  </si>
  <si>
    <t>AdobePremier package  (120/mo)(New 2025)</t>
  </si>
  <si>
    <t>OPERATING</t>
  </si>
  <si>
    <t>4 CHARGERS,TRIPOD,POWER BANK HOLDER,</t>
  </si>
  <si>
    <t>CAMERA MONITOR &amp; HANDLES</t>
  </si>
  <si>
    <t>??</t>
  </si>
  <si>
    <t>NAME.COM website name mgmt ($23.16 Charged 6/24 )</t>
  </si>
  <si>
    <t>MIC SYSTEM,TRIPOD,CAMERA CAGE KIT ALL FOR MEDIA ROOM</t>
  </si>
  <si>
    <t>CAMERA,LIGHTING,LENS,WARRANTIES,SD CARD</t>
  </si>
  <si>
    <t>Dedicated</t>
  </si>
  <si>
    <t>NEW TECHNOLOGY donation</t>
  </si>
  <si>
    <t>Adobe Monthly</t>
  </si>
  <si>
    <t>2024 Paid</t>
  </si>
  <si>
    <t>ProPresenter??</t>
  </si>
  <si>
    <t>2025 Technology Budget</t>
  </si>
  <si>
    <t>AdobePremier package  (60/mo)(New 2025)</t>
  </si>
  <si>
    <t>PC/Switch/Hardware Upgrade/Replacement</t>
  </si>
  <si>
    <t>Telephones ATT Office @ Hand (160/mo)   @</t>
  </si>
  <si>
    <t>Fiber Internet (115/mo)   @</t>
  </si>
  <si>
    <t>Security/Elevator lines (150/mo) (updated 2025)   @</t>
  </si>
  <si>
    <t>Wesite Hosting (ShareFaith) (Annual-May)   @</t>
  </si>
  <si>
    <t>Shepard's Staff Accounting support (Annual-July)   @</t>
  </si>
  <si>
    <t>In-House Technology Support (Anton)   @</t>
  </si>
  <si>
    <t>Trend Micro Anti-Virus (Annual)   *@</t>
  </si>
  <si>
    <t>FlockNote (43/mo)   @</t>
  </si>
  <si>
    <t>iDrive Server Backup (100/mo)   @</t>
  </si>
  <si>
    <t>RING Protect doorbell Subscription (Annual-August)   @</t>
  </si>
  <si>
    <t>NAME.COM website name mgmt (Annual=June)   @</t>
  </si>
  <si>
    <t>Zoom Subscription (17/mo)   @</t>
  </si>
  <si>
    <t>Microsoft Exchange (Annual-March)   @</t>
  </si>
  <si>
    <t>ProPresenter (Annual-Nov)(New 2025)   @</t>
  </si>
  <si>
    <t>Total</t>
  </si>
  <si>
    <t>Fund</t>
  </si>
  <si>
    <t>Doantion for new technology</t>
  </si>
  <si>
    <t>MIC SYSTEM,TRIPOD,CAMERA CAGE KIT FOR MEDIA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</si>
</sst>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u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64" fontId="1" fillId="0" borderId="1" xfId="1" applyNumberFormat="1" applyFont="1" applyBorder="1"/>
    <xf numFmtId="0" fontId="3" fillId="0" borderId="0" xfId="0" applyFont="1"/>
    <xf numFmtId="0" fontId="4" fillId="0" borderId="0" xfId="0" applyFont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/>
    <xf numFmtId="43" fontId="0" fillId="0" borderId="0" xfId="1" applyFont="1"/>
    <xf numFmtId="43" fontId="0" fillId="0" borderId="1" xfId="1" applyFont="1" applyBorder="1"/>
    <xf numFmtId="14" fontId="0" fillId="0" borderId="0" xfId="0" applyNumberFormat="1"/>
    <xf numFmtId="2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/>
    <xf numFmtId="164" fontId="0" fillId="0" borderId="0" xfId="0" applyNumberFormat="1" applyBorder="1"/>
    <xf numFmtId="0" fontId="0" fillId="0" borderId="0" xfId="0" quotePrefix="1"/>
    <xf numFmtId="164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164" fontId="2" fillId="0" borderId="0" xfId="1" applyNumberFormat="1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" workbookViewId="0">
      <selection activeCell="A3" sqref="A3:G21"/>
    </sheetView>
  </sheetViews>
  <sheetFormatPr defaultRowHeight="15" x14ac:dyDescent="0.25"/>
  <cols>
    <col min="1" max="1" width="9.5703125" bestFit="1" customWidth="1"/>
    <col min="5" max="5" width="9.5703125" bestFit="1" customWidth="1"/>
    <col min="6" max="6" width="11.5703125" bestFit="1" customWidth="1"/>
    <col min="7" max="7" width="56.5703125" bestFit="1" customWidth="1"/>
    <col min="8" max="8" width="10.7109375" bestFit="1" customWidth="1"/>
    <col min="9" max="9" width="9.5703125" bestFit="1" customWidth="1"/>
    <col min="10" max="10" width="11.28515625" bestFit="1" customWidth="1"/>
    <col min="11" max="11" width="56.5703125" bestFit="1" customWidth="1"/>
    <col min="12" max="12" width="10.7109375" bestFit="1" customWidth="1"/>
  </cols>
  <sheetData>
    <row r="1" spans="1:7" ht="18.75" x14ac:dyDescent="0.3">
      <c r="A1" s="6" t="s">
        <v>0</v>
      </c>
    </row>
    <row r="3" spans="1:7" x14ac:dyDescent="0.25">
      <c r="A3" s="5" t="s">
        <v>32</v>
      </c>
      <c r="F3" s="5" t="s">
        <v>33</v>
      </c>
    </row>
    <row r="4" spans="1:7" x14ac:dyDescent="0.25">
      <c r="A4" s="1" t="s">
        <v>35</v>
      </c>
      <c r="F4" s="1" t="s">
        <v>24</v>
      </c>
    </row>
    <row r="5" spans="1:7" x14ac:dyDescent="0.25">
      <c r="A5" s="2">
        <v>2000</v>
      </c>
      <c r="B5" t="s">
        <v>22</v>
      </c>
      <c r="F5" s="2">
        <f>160*12</f>
        <v>1920</v>
      </c>
      <c r="G5" t="s">
        <v>30</v>
      </c>
    </row>
    <row r="6" spans="1:7" x14ac:dyDescent="0.25">
      <c r="A6" s="2">
        <v>250</v>
      </c>
      <c r="B6" t="s">
        <v>25</v>
      </c>
      <c r="F6" s="2">
        <f>115*12</f>
        <v>1380</v>
      </c>
      <c r="G6" t="s">
        <v>29</v>
      </c>
    </row>
    <row r="7" spans="1:7" x14ac:dyDescent="0.25">
      <c r="A7" s="2">
        <v>3500</v>
      </c>
      <c r="B7" t="s">
        <v>23</v>
      </c>
      <c r="F7" s="2">
        <f>150*12</f>
        <v>1800</v>
      </c>
      <c r="G7" t="s">
        <v>45</v>
      </c>
    </row>
    <row r="8" spans="1:7" x14ac:dyDescent="0.25">
      <c r="A8" s="2">
        <v>250</v>
      </c>
      <c r="B8" t="s">
        <v>26</v>
      </c>
      <c r="F8" s="2">
        <v>289</v>
      </c>
      <c r="G8" t="s">
        <v>44</v>
      </c>
    </row>
    <row r="9" spans="1:7" ht="15.75" thickBot="1" x14ac:dyDescent="0.3">
      <c r="A9" s="7">
        <f>SUM((A5:A8))</f>
        <v>6000</v>
      </c>
      <c r="F9" s="2">
        <f>120*12</f>
        <v>1440</v>
      </c>
      <c r="G9" t="s">
        <v>46</v>
      </c>
    </row>
    <row r="10" spans="1:7" ht="15.75" thickTop="1" x14ac:dyDescent="0.25">
      <c r="F10" s="2">
        <v>340</v>
      </c>
      <c r="G10" t="s">
        <v>41</v>
      </c>
    </row>
    <row r="11" spans="1:7" x14ac:dyDescent="0.25">
      <c r="A11" s="3" t="s">
        <v>36</v>
      </c>
      <c r="F11" s="2">
        <v>100</v>
      </c>
      <c r="G11" t="s">
        <v>43</v>
      </c>
    </row>
    <row r="12" spans="1:7" x14ac:dyDescent="0.25">
      <c r="A12" s="2">
        <v>369</v>
      </c>
      <c r="B12" t="s">
        <v>12</v>
      </c>
      <c r="F12" s="2">
        <v>1100</v>
      </c>
      <c r="G12" t="s">
        <v>40</v>
      </c>
    </row>
    <row r="13" spans="1:7" x14ac:dyDescent="0.25">
      <c r="A13" s="2">
        <v>50</v>
      </c>
      <c r="B13" t="s">
        <v>13</v>
      </c>
      <c r="F13" s="2">
        <v>575</v>
      </c>
      <c r="G13" t="s">
        <v>39</v>
      </c>
    </row>
    <row r="14" spans="1:7" x14ac:dyDescent="0.25">
      <c r="A14" s="2">
        <v>100</v>
      </c>
      <c r="B14" t="s">
        <v>14</v>
      </c>
      <c r="F14" s="2">
        <v>500</v>
      </c>
      <c r="G14" t="s">
        <v>21</v>
      </c>
    </row>
    <row r="15" spans="1:7" x14ac:dyDescent="0.25">
      <c r="A15" s="2">
        <v>289</v>
      </c>
      <c r="B15" t="s">
        <v>15</v>
      </c>
      <c r="F15" s="2">
        <f>17*12</f>
        <v>204</v>
      </c>
      <c r="G15" t="s">
        <v>31</v>
      </c>
    </row>
    <row r="16" spans="1:7" x14ac:dyDescent="0.25">
      <c r="A16" s="2">
        <v>1500</v>
      </c>
      <c r="B16" t="s">
        <v>16</v>
      </c>
      <c r="F16" s="2">
        <v>100</v>
      </c>
      <c r="G16" t="s">
        <v>38</v>
      </c>
    </row>
    <row r="17" spans="1:8" x14ac:dyDescent="0.25">
      <c r="A17" s="2">
        <v>369</v>
      </c>
      <c r="B17" t="s">
        <v>17</v>
      </c>
      <c r="F17" s="2">
        <f>43*12</f>
        <v>516</v>
      </c>
      <c r="G17" t="s">
        <v>27</v>
      </c>
    </row>
    <row r="18" spans="1:8" x14ac:dyDescent="0.25">
      <c r="A18" s="2">
        <v>2000</v>
      </c>
      <c r="B18" t="s">
        <v>18</v>
      </c>
      <c r="F18" s="2">
        <v>1200</v>
      </c>
      <c r="G18" t="s">
        <v>28</v>
      </c>
    </row>
    <row r="19" spans="1:8" x14ac:dyDescent="0.25">
      <c r="A19" s="2">
        <v>0</v>
      </c>
      <c r="B19" t="s">
        <v>19</v>
      </c>
      <c r="F19" s="2">
        <v>50</v>
      </c>
      <c r="G19" t="s">
        <v>42</v>
      </c>
    </row>
    <row r="20" spans="1:8" ht="15.75" thickBot="1" x14ac:dyDescent="0.3">
      <c r="A20" s="8">
        <f>SUM(A12:A19)</f>
        <v>4677</v>
      </c>
      <c r="F20" s="10" t="s">
        <v>50</v>
      </c>
      <c r="G20" t="s">
        <v>51</v>
      </c>
    </row>
    <row r="21" spans="1:8" ht="16.5" thickTop="1" thickBot="1" x14ac:dyDescent="0.3">
      <c r="F21" s="4">
        <f>SUM(F5:F20)</f>
        <v>11514</v>
      </c>
      <c r="G21" s="15" t="s">
        <v>37</v>
      </c>
    </row>
    <row r="22" spans="1:8" ht="16.5" thickTop="1" x14ac:dyDescent="0.25">
      <c r="A22" s="9" t="s">
        <v>34</v>
      </c>
    </row>
    <row r="23" spans="1:8" x14ac:dyDescent="0.25">
      <c r="A23" s="1" t="s">
        <v>1</v>
      </c>
      <c r="E23" s="1" t="s">
        <v>57</v>
      </c>
    </row>
    <row r="24" spans="1:8" x14ac:dyDescent="0.25">
      <c r="A24" s="2">
        <v>200</v>
      </c>
      <c r="B24" t="s">
        <v>2</v>
      </c>
      <c r="E24" s="17">
        <v>464.95</v>
      </c>
      <c r="F24" s="17" t="s">
        <v>47</v>
      </c>
      <c r="G24" s="17" t="s">
        <v>48</v>
      </c>
      <c r="H24" s="12">
        <v>45607</v>
      </c>
    </row>
    <row r="25" spans="1:8" x14ac:dyDescent="0.25">
      <c r="A25" s="2">
        <v>60</v>
      </c>
      <c r="B25" t="s">
        <v>3</v>
      </c>
      <c r="E25" s="17">
        <f>307.56-16.95</f>
        <v>290.61</v>
      </c>
      <c r="F25" s="17" t="s">
        <v>47</v>
      </c>
      <c r="G25" s="17" t="s">
        <v>49</v>
      </c>
      <c r="H25" s="12">
        <v>45574</v>
      </c>
    </row>
    <row r="26" spans="1:8" x14ac:dyDescent="0.25">
      <c r="A26" s="2">
        <v>100</v>
      </c>
      <c r="B26" t="s">
        <v>4</v>
      </c>
      <c r="E26" s="10">
        <v>321.2</v>
      </c>
      <c r="F26" s="17" t="s">
        <v>54</v>
      </c>
      <c r="G26" s="17" t="s">
        <v>52</v>
      </c>
      <c r="H26" s="12">
        <v>45432</v>
      </c>
    </row>
    <row r="27" spans="1:8" x14ac:dyDescent="0.25">
      <c r="A27" s="2">
        <v>50</v>
      </c>
      <c r="B27" t="s">
        <v>5</v>
      </c>
      <c r="E27" s="10">
        <v>3195.94</v>
      </c>
      <c r="F27" s="17" t="s">
        <v>54</v>
      </c>
      <c r="G27" s="17" t="s">
        <v>53</v>
      </c>
      <c r="H27" s="12">
        <v>45358</v>
      </c>
    </row>
    <row r="28" spans="1:8" x14ac:dyDescent="0.25">
      <c r="A28" s="2">
        <v>600</v>
      </c>
      <c r="B28" t="s">
        <v>6</v>
      </c>
      <c r="E28">
        <f>3*120</f>
        <v>360</v>
      </c>
      <c r="F28" s="17" t="s">
        <v>47</v>
      </c>
      <c r="G28" t="s">
        <v>56</v>
      </c>
      <c r="H28" s="12">
        <v>45574</v>
      </c>
    </row>
    <row r="29" spans="1:8" ht="15.75" thickBot="1" x14ac:dyDescent="0.3">
      <c r="A29" s="2">
        <v>200</v>
      </c>
      <c r="B29" t="s">
        <v>20</v>
      </c>
      <c r="E29" s="11">
        <f>SUM(E24:E28)</f>
        <v>4632.7</v>
      </c>
      <c r="H29" s="12"/>
    </row>
    <row r="30" spans="1:8" ht="15.75" thickTop="1" x14ac:dyDescent="0.25">
      <c r="A30" s="3" t="s">
        <v>7</v>
      </c>
      <c r="H30" s="12"/>
    </row>
    <row r="31" spans="1:8" x14ac:dyDescent="0.25">
      <c r="A31" s="2">
        <f>6*350</f>
        <v>2100</v>
      </c>
      <c r="B31" t="s">
        <v>8</v>
      </c>
      <c r="E31" s="10">
        <v>289</v>
      </c>
      <c r="F31" t="s">
        <v>58</v>
      </c>
      <c r="H31" s="12"/>
    </row>
    <row r="32" spans="1:8" x14ac:dyDescent="0.25">
      <c r="A32" s="2">
        <v>500</v>
      </c>
      <c r="B32" t="s">
        <v>9</v>
      </c>
      <c r="E32" s="10"/>
    </row>
    <row r="33" spans="1:2" x14ac:dyDescent="0.25">
      <c r="A33" s="2">
        <v>1500</v>
      </c>
      <c r="B33" t="s">
        <v>10</v>
      </c>
    </row>
    <row r="34" spans="1:2" x14ac:dyDescent="0.25">
      <c r="A34" s="2">
        <v>500</v>
      </c>
      <c r="B34" t="s">
        <v>11</v>
      </c>
    </row>
  </sheetData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D6"/>
    </sheetView>
  </sheetViews>
  <sheetFormatPr defaultRowHeight="15" x14ac:dyDescent="0.25"/>
  <cols>
    <col min="1" max="1" width="10.28515625" bestFit="1" customWidth="1"/>
    <col min="2" max="2" width="11.28515625" bestFit="1" customWidth="1"/>
    <col min="3" max="3" width="56.5703125" bestFit="1" customWidth="1"/>
    <col min="4" max="4" width="14.85546875" style="12" bestFit="1" customWidth="1"/>
    <col min="5" max="5" width="14.85546875" bestFit="1" customWidth="1"/>
  </cols>
  <sheetData>
    <row r="1" spans="1:5" x14ac:dyDescent="0.25">
      <c r="A1" s="14">
        <v>464.95</v>
      </c>
      <c r="B1" s="14" t="s">
        <v>47</v>
      </c>
      <c r="C1" s="14" t="s">
        <v>48</v>
      </c>
      <c r="D1" s="12">
        <v>45607</v>
      </c>
      <c r="E1" s="13"/>
    </row>
    <row r="2" spans="1:5" x14ac:dyDescent="0.25">
      <c r="A2" s="15">
        <f>307.56-16.95</f>
        <v>290.61</v>
      </c>
      <c r="B2" s="15" t="s">
        <v>47</v>
      </c>
      <c r="C2" s="15" t="s">
        <v>49</v>
      </c>
      <c r="D2" s="12">
        <v>45574</v>
      </c>
    </row>
    <row r="3" spans="1:5" x14ac:dyDescent="0.25">
      <c r="A3" s="10">
        <v>321.2</v>
      </c>
      <c r="B3" s="17" t="s">
        <v>54</v>
      </c>
      <c r="C3" s="16" t="s">
        <v>52</v>
      </c>
      <c r="D3" s="12">
        <v>45432</v>
      </c>
    </row>
    <row r="4" spans="1:5" x14ac:dyDescent="0.25">
      <c r="A4" s="10">
        <v>3195.94</v>
      </c>
      <c r="B4" s="17" t="s">
        <v>54</v>
      </c>
      <c r="C4" s="16" t="s">
        <v>53</v>
      </c>
      <c r="D4" s="12">
        <v>45358</v>
      </c>
    </row>
    <row r="5" spans="1:5" x14ac:dyDescent="0.25">
      <c r="A5" s="10"/>
    </row>
    <row r="6" spans="1:5" x14ac:dyDescent="0.25">
      <c r="A6" s="10">
        <v>-3000</v>
      </c>
      <c r="B6" t="s">
        <v>54</v>
      </c>
      <c r="C6" s="16" t="s">
        <v>55</v>
      </c>
      <c r="D6" s="12">
        <v>45565</v>
      </c>
    </row>
    <row r="7" spans="1:5" x14ac:dyDescent="0.25">
      <c r="A7" s="10"/>
    </row>
    <row r="8" spans="1:5" x14ac:dyDescent="0.25">
      <c r="A8" s="10"/>
    </row>
    <row r="9" spans="1:5" x14ac:dyDescent="0.25">
      <c r="A9" s="10"/>
    </row>
    <row r="10" spans="1:5" x14ac:dyDescent="0.25">
      <c r="A10" s="10"/>
    </row>
    <row r="11" spans="1:5" x14ac:dyDescent="0.25">
      <c r="A11" s="10"/>
    </row>
    <row r="12" spans="1:5" x14ac:dyDescent="0.25">
      <c r="A12" s="10"/>
    </row>
    <row r="13" spans="1:5" x14ac:dyDescent="0.25">
      <c r="A13" s="10"/>
    </row>
    <row r="14" spans="1:5" x14ac:dyDescent="0.25">
      <c r="A14" s="10"/>
    </row>
    <row r="15" spans="1:5" x14ac:dyDescent="0.25">
      <c r="A1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C1" workbookViewId="0">
      <selection activeCell="G12" sqref="G12:G17"/>
    </sheetView>
  </sheetViews>
  <sheetFormatPr defaultRowHeight="15" x14ac:dyDescent="0.25"/>
  <cols>
    <col min="1" max="1" width="19.42578125" bestFit="1" customWidth="1"/>
    <col min="2" max="2" width="51.140625" bestFit="1" customWidth="1"/>
    <col min="4" max="4" width="16.140625" bestFit="1" customWidth="1"/>
    <col min="5" max="5" width="53" bestFit="1" customWidth="1"/>
    <col min="6" max="6" width="11.28515625" bestFit="1" customWidth="1"/>
    <col min="7" max="7" width="10.7109375" bestFit="1" customWidth="1"/>
    <col min="9" max="9" width="56.5703125" bestFit="1" customWidth="1"/>
    <col min="10" max="10" width="10.7109375" bestFit="1" customWidth="1"/>
  </cols>
  <sheetData>
    <row r="1" spans="1:7" s="17" customFormat="1" ht="21" x14ac:dyDescent="0.35">
      <c r="A1" s="18" t="s">
        <v>59</v>
      </c>
    </row>
    <row r="2" spans="1:7" s="17" customFormat="1" x14ac:dyDescent="0.25"/>
    <row r="3" spans="1:7" x14ac:dyDescent="0.25">
      <c r="A3" s="5" t="s">
        <v>33</v>
      </c>
      <c r="B3" s="17"/>
      <c r="D3" s="5" t="s">
        <v>32</v>
      </c>
      <c r="E3" s="17"/>
    </row>
    <row r="4" spans="1:7" x14ac:dyDescent="0.25">
      <c r="A4" s="1" t="s">
        <v>24</v>
      </c>
      <c r="B4" s="17"/>
      <c r="D4" s="1" t="s">
        <v>35</v>
      </c>
      <c r="E4" s="17"/>
    </row>
    <row r="5" spans="1:7" x14ac:dyDescent="0.25">
      <c r="A5" s="2">
        <f>160*12</f>
        <v>1920</v>
      </c>
      <c r="B5" s="17" t="s">
        <v>62</v>
      </c>
      <c r="D5" s="2">
        <v>2000</v>
      </c>
      <c r="E5" s="17" t="s">
        <v>22</v>
      </c>
    </row>
    <row r="6" spans="1:7" x14ac:dyDescent="0.25">
      <c r="A6" s="2">
        <f>115*12</f>
        <v>1380</v>
      </c>
      <c r="B6" s="17" t="s">
        <v>63</v>
      </c>
      <c r="D6" s="2">
        <v>250</v>
      </c>
      <c r="E6" s="17" t="s">
        <v>25</v>
      </c>
    </row>
    <row r="7" spans="1:7" x14ac:dyDescent="0.25">
      <c r="A7" s="2">
        <f>150*12</f>
        <v>1800</v>
      </c>
      <c r="B7" s="17" t="s">
        <v>64</v>
      </c>
      <c r="D7" s="2">
        <v>3500</v>
      </c>
      <c r="E7" s="17" t="s">
        <v>23</v>
      </c>
    </row>
    <row r="8" spans="1:7" x14ac:dyDescent="0.25">
      <c r="A8" s="2">
        <v>289</v>
      </c>
      <c r="B8" s="17" t="s">
        <v>75</v>
      </c>
      <c r="D8" s="2"/>
      <c r="E8" s="17"/>
    </row>
    <row r="9" spans="1:7" ht="15.75" thickBot="1" x14ac:dyDescent="0.3">
      <c r="A9" s="2">
        <f>60*12</f>
        <v>720</v>
      </c>
      <c r="B9" s="17" t="s">
        <v>60</v>
      </c>
      <c r="D9" s="7">
        <f>SUM((D5:D8))</f>
        <v>5750</v>
      </c>
      <c r="E9" s="17"/>
    </row>
    <row r="10" spans="1:7" ht="15.75" thickTop="1" x14ac:dyDescent="0.25">
      <c r="A10" s="2">
        <v>340</v>
      </c>
      <c r="B10" s="17" t="s">
        <v>74</v>
      </c>
      <c r="D10" s="17"/>
      <c r="E10" s="17"/>
    </row>
    <row r="11" spans="1:7" x14ac:dyDescent="0.25">
      <c r="A11" s="2">
        <v>100</v>
      </c>
      <c r="B11" s="17" t="s">
        <v>43</v>
      </c>
      <c r="D11" s="3" t="s">
        <v>36</v>
      </c>
      <c r="F11" s="24" t="s">
        <v>77</v>
      </c>
    </row>
    <row r="12" spans="1:7" x14ac:dyDescent="0.25">
      <c r="A12" s="2">
        <v>1100</v>
      </c>
      <c r="B12" s="17" t="s">
        <v>65</v>
      </c>
      <c r="D12" s="22">
        <v>464.95</v>
      </c>
      <c r="E12" s="17" t="s">
        <v>48</v>
      </c>
      <c r="F12" s="17" t="s">
        <v>47</v>
      </c>
      <c r="G12" s="12">
        <v>45607</v>
      </c>
    </row>
    <row r="13" spans="1:7" x14ac:dyDescent="0.25">
      <c r="A13" s="2">
        <v>575</v>
      </c>
      <c r="B13" s="17" t="s">
        <v>66</v>
      </c>
      <c r="D13" s="22">
        <f>307.56-16.95</f>
        <v>290.61</v>
      </c>
      <c r="E13" s="17" t="s">
        <v>49</v>
      </c>
      <c r="F13" s="17" t="s">
        <v>47</v>
      </c>
      <c r="G13" s="12">
        <v>45574</v>
      </c>
    </row>
    <row r="14" spans="1:7" x14ac:dyDescent="0.25">
      <c r="A14" s="2">
        <v>500</v>
      </c>
      <c r="B14" s="17" t="s">
        <v>67</v>
      </c>
      <c r="D14" s="23">
        <v>321.2</v>
      </c>
      <c r="E14" s="17" t="s">
        <v>79</v>
      </c>
      <c r="F14" s="17" t="s">
        <v>54</v>
      </c>
      <c r="G14" s="12">
        <v>45432</v>
      </c>
    </row>
    <row r="15" spans="1:7" x14ac:dyDescent="0.25">
      <c r="A15" s="2">
        <f>17*12</f>
        <v>204</v>
      </c>
      <c r="B15" s="17" t="s">
        <v>73</v>
      </c>
      <c r="D15" s="23">
        <v>3195.94</v>
      </c>
      <c r="E15" s="17" t="s">
        <v>53</v>
      </c>
      <c r="F15" s="17" t="s">
        <v>54</v>
      </c>
      <c r="G15" s="12">
        <v>45358</v>
      </c>
    </row>
    <row r="16" spans="1:7" ht="15.75" thickBot="1" x14ac:dyDescent="0.3">
      <c r="A16" s="2">
        <v>100</v>
      </c>
      <c r="B16" s="17" t="s">
        <v>68</v>
      </c>
      <c r="D16" s="8">
        <f>SUM(D12:D15)</f>
        <v>4272.7</v>
      </c>
      <c r="E16" s="17" t="s">
        <v>76</v>
      </c>
      <c r="G16" s="12"/>
    </row>
    <row r="17" spans="1:7" ht="15.75" thickTop="1" x14ac:dyDescent="0.25">
      <c r="A17" s="2">
        <f>43*12</f>
        <v>516</v>
      </c>
      <c r="B17" s="17" t="s">
        <v>69</v>
      </c>
      <c r="D17" s="10"/>
      <c r="G17" s="12">
        <v>45565</v>
      </c>
    </row>
    <row r="18" spans="1:7" x14ac:dyDescent="0.25">
      <c r="A18" s="2">
        <v>1200</v>
      </c>
      <c r="B18" s="17" t="s">
        <v>70</v>
      </c>
      <c r="D18" s="2">
        <v>-3000</v>
      </c>
      <c r="E18" t="s">
        <v>78</v>
      </c>
      <c r="F18" s="17" t="s">
        <v>54</v>
      </c>
    </row>
    <row r="19" spans="1:7" x14ac:dyDescent="0.25">
      <c r="A19" s="2">
        <v>50</v>
      </c>
      <c r="B19" s="17" t="s">
        <v>71</v>
      </c>
      <c r="D19" s="2"/>
      <c r="E19" s="17"/>
    </row>
    <row r="20" spans="1:7" x14ac:dyDescent="0.25">
      <c r="A20" s="2">
        <v>25</v>
      </c>
      <c r="B20" s="17" t="s">
        <v>72</v>
      </c>
      <c r="D20" s="21">
        <f>D16+D18</f>
        <v>1272.6999999999998</v>
      </c>
      <c r="E20" s="17"/>
    </row>
    <row r="21" spans="1:7" s="17" customFormat="1" x14ac:dyDescent="0.25">
      <c r="A21" s="2">
        <v>2000</v>
      </c>
      <c r="B21" s="17" t="s">
        <v>61</v>
      </c>
      <c r="D21" s="19"/>
    </row>
    <row r="22" spans="1:7" ht="15.75" thickBot="1" x14ac:dyDescent="0.3">
      <c r="A22" s="4">
        <f>SUM(A5:A21)</f>
        <v>12819</v>
      </c>
      <c r="D22" s="17"/>
      <c r="E22" s="17"/>
    </row>
    <row r="23" spans="1:7" ht="15.75" thickTop="1" x14ac:dyDescent="0.25"/>
    <row r="24" spans="1:7" x14ac:dyDescent="0.25">
      <c r="A24" s="17" t="s">
        <v>37</v>
      </c>
    </row>
    <row r="25" spans="1:7" x14ac:dyDescent="0.25">
      <c r="A25" s="20" t="str">
        <f>"@ - Non-discretionary 'keep the lights on'" &amp; "   "&amp;TEXT(A5+A6+A7+A8+A10+A12+A13+A14+A15+A16+A17+A18+A19+A20,"$#,###")</f>
        <v>@ - Non-discretionary 'keep the lights on'   $9,999</v>
      </c>
    </row>
    <row r="26" spans="1:7" x14ac:dyDescent="0.25">
      <c r="A26" s="21"/>
    </row>
  </sheetData>
  <pageMargins left="0.25" right="0.25" top="0.75" bottom="0.75" header="0.3" footer="0.3"/>
  <pageSetup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2024 Exp</vt:lpstr>
      <vt:lpstr>Final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jakenetadmin@yahoo.com</dc:creator>
  <cp:lastModifiedBy>jakenetadmin@yahoo.com</cp:lastModifiedBy>
  <cp:lastPrinted>2024-12-15T03:49:03Z</cp:lastPrinted>
  <dcterms:created xsi:type="dcterms:W3CDTF">2024-11-25T21:30:58Z</dcterms:created>
  <dcterms:modified xsi:type="dcterms:W3CDTF">2024-12-15T05:02:39Z</dcterms:modified>
</cp:coreProperties>
</file>